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60" windowWidth="19410" windowHeight="10950" activeTab="4"/>
  </bookViews>
  <sheets>
    <sheet name="1кв" sheetId="25" r:id="rId1"/>
    <sheet name="2кв" sheetId="27" r:id="rId2"/>
    <sheet name="3кв" sheetId="28" r:id="rId3"/>
    <sheet name="4кв" sheetId="29" r:id="rId4"/>
    <sheet name="отчет" sheetId="26" r:id="rId5"/>
  </sheets>
  <definedNames>
    <definedName name="_xlnm.Print_Area" localSheetId="0">'1кв'!$A$1:$E$55</definedName>
    <definedName name="_xlnm.Print_Area" localSheetId="1">'2кв'!$A$1:$E$55</definedName>
    <definedName name="_xlnm.Print_Area" localSheetId="2">'3кв'!$A$1:$E$57</definedName>
    <definedName name="_xlnm.Print_Area" localSheetId="3">'4кв'!$A$1:$E$56</definedName>
    <definedName name="_xlnm.Print_Area" localSheetId="4">отчет!$A$1:$C$48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6" l="1"/>
  <c r="C25" i="26"/>
  <c r="C33" i="26"/>
  <c r="C31" i="26"/>
  <c r="C32" i="26"/>
  <c r="C30" i="26"/>
  <c r="C29" i="26"/>
  <c r="C27" i="26" s="1"/>
  <c r="C26" i="26"/>
  <c r="C18" i="26"/>
  <c r="C19" i="26"/>
  <c r="C20" i="26"/>
  <c r="C21" i="26"/>
  <c r="C22" i="26"/>
  <c r="C23" i="26"/>
  <c r="C17" i="26"/>
  <c r="C14" i="26"/>
  <c r="C13" i="26"/>
  <c r="C12" i="26"/>
  <c r="C6" i="26"/>
  <c r="B51" i="29"/>
  <c r="E34" i="29"/>
  <c r="E28" i="29"/>
  <c r="E32" i="29"/>
  <c r="E31" i="29"/>
  <c r="E22" i="29"/>
  <c r="F20" i="29"/>
  <c r="E24" i="29" s="1"/>
  <c r="C15" i="26" l="1"/>
  <c r="B55" i="29"/>
  <c r="B56" i="29" s="1"/>
  <c r="E35" i="28"/>
  <c r="E33" i="28"/>
  <c r="F20" i="28" l="1"/>
  <c r="B52" i="28" l="1"/>
  <c r="E24" i="28"/>
  <c r="E22" i="28"/>
  <c r="B56" i="28" l="1"/>
  <c r="B57" i="28" s="1"/>
  <c r="B49" i="27"/>
  <c r="E32" i="27"/>
  <c r="E30" i="27"/>
  <c r="B53" i="27"/>
  <c r="E24" i="27"/>
  <c r="E22" i="27"/>
  <c r="B54" i="27" l="1"/>
  <c r="B55" i="27"/>
  <c r="E32" i="25"/>
  <c r="E30" i="25" l="1"/>
  <c r="C41" i="26" l="1"/>
  <c r="C35" i="26" l="1"/>
  <c r="B53" i="25" l="1"/>
  <c r="E24" i="25"/>
  <c r="E22" i="25"/>
  <c r="B54" i="25" l="1"/>
  <c r="C36" i="26" l="1"/>
  <c r="D36" i="26" s="1"/>
  <c r="B55" i="25" l="1"/>
</calcChain>
</file>

<file path=xl/sharedStrings.xml><?xml version="1.0" encoding="utf-8"?>
<sst xmlns="http://schemas.openxmlformats.org/spreadsheetml/2006/main" count="352" uniqueCount="127">
  <si>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</si>
  <si>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</si>
  <si>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</si>
  <si>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</si>
  <si>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</si>
  <si>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</si>
  <si>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</si>
  <si>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</si>
  <si>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</si>
  <si>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</si>
  <si>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</si>
  <si>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</si>
  <si>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</si>
  <si>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</si>
  <si>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</si>
  <si>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</si>
  <si>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</si>
  <si>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</si>
  <si>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</si>
  <si>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</si>
  <si>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</si>
  <si>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</si>
  <si>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</si>
  <si>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</si>
  <si>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</si>
  <si>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</si>
  <si>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</si>
  <si>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</si>
  <si>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</si>
  <si>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</si>
  <si>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</si>
  <si>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</si>
  <si>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Работы по содержанию и тек. ремонту</t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</si>
  <si>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</si>
  <si>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</si>
  <si>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</si>
  <si>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t xml:space="preserve">Расходы по управлению МКД </t>
  </si>
  <si>
    <t>г. Россошь, ул. Маршака,37л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</si>
  <si>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№37л </t>
    </r>
    <r>
      <rPr>
        <sz val="11"/>
        <color theme="1"/>
        <rFont val="Times New Roman"/>
        <family val="1"/>
        <charset val="204"/>
      </rPr>
      <t>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Маршака</t>
    </r>
  </si>
  <si>
    <t>1 квартал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</si>
  <si>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Мартыненко К.В.</t>
    </r>
  </si>
  <si>
    <t>Оплачено ИП Гаврилин К.Д.</t>
  </si>
  <si>
    <t>холодная вода на СОИ</t>
  </si>
  <si>
    <t>электроэнергия на СОИ</t>
  </si>
  <si>
    <t>водоотведение на СОИ</t>
  </si>
  <si>
    <t xml:space="preserve">Оплачено за размещение оборудования в МОП интернет Квант-телеком </t>
  </si>
  <si>
    <t>Sдома=3382,2+ 270,6 гаражи+121,8 нежил.подвал=3774,6м2</t>
  </si>
  <si>
    <t>в т.ч. Оплачено ( в т.ч. Гаражи и подвал)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</si>
  <si>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>№ 54 ,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19.06.2020 г. __________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</si>
  <si>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 2 от 01.02.2019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</si>
  <si>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</si>
  <si>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</si>
  <si>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Мартыненко Константина Владимировича</t>
    </r>
  </si>
  <si>
    <t>ч/ч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</si>
  <si>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</si>
  <si>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</si>
  <si>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</si>
  <si>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</si>
  <si>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</si>
  <si>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</si>
  <si>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</si>
  <si>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</si>
  <si>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</si>
  <si>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Дератизация, дезинсекция</t>
  </si>
  <si>
    <t>Холодная вода на СОИ</t>
  </si>
  <si>
    <t>Электроэнергия на СОИ</t>
  </si>
  <si>
    <t>Водоотведение на СОИ</t>
  </si>
  <si>
    <t>работы по договору, всего</t>
  </si>
  <si>
    <t>Итого расходов</t>
  </si>
  <si>
    <t>Справочно:</t>
  </si>
  <si>
    <t>Задолженность населения по оплате на 01.01.2024 г.</t>
  </si>
  <si>
    <t>Прирост (+) / уменьшение (-) задолженности за год</t>
  </si>
  <si>
    <t xml:space="preserve">Получил: </t>
  </si>
  <si>
    <t>_____________________________________________</t>
  </si>
  <si>
    <t>по ж.д. ул. Маршака, д. 37л</t>
  </si>
  <si>
    <t>за 1 квартал 2024 года</t>
  </si>
  <si>
    <t>31.03.2024 г.</t>
  </si>
  <si>
    <t>Ремонт двери в подъезде №6 и ремонт ворот (сварка)</t>
  </si>
  <si>
    <t>март</t>
  </si>
  <si>
    <t>Корректировка расходов по договору с ОАО "Газпром газораспределения Воронеж" (по статье содержание МКД)</t>
  </si>
  <si>
    <t>за 2023 г.</t>
  </si>
  <si>
    <t xml:space="preserve">           2. Всего за период с "01" 01 2024 г. по "31" 03 2024 г. выполнено работ (оказано услуг) на общую сумму двести сорок тысяч двести восемнадцать рублей 65 копеек.</t>
  </si>
  <si>
    <t>Предъявлено населению 262326,13</t>
  </si>
  <si>
    <t>за 2 квартал 2024 года</t>
  </si>
  <si>
    <t>2 квартал</t>
  </si>
  <si>
    <t>Окраска дверей входных групп (кв.28)</t>
  </si>
  <si>
    <t>Покраска МАФ (кв.33)</t>
  </si>
  <si>
    <t>апрель</t>
  </si>
  <si>
    <t xml:space="preserve">           2. Всего за период с "01" 04 2024 г. по "30" 06 2024 г. выполнено работ (оказано услуг) на общую сумму двести восемьдесят семь тысяч пятьсот девяносто пять рублей 56 копеек.</t>
  </si>
  <si>
    <t>Предъявлено населению 268174,76</t>
  </si>
  <si>
    <t>за 3 квартал 2024 года</t>
  </si>
  <si>
    <t>3 квартал</t>
  </si>
  <si>
    <t>S дома = 3382,2+ 270,7 гаражи+563,4 нежил.подвал = 4216,3 м2</t>
  </si>
  <si>
    <t>Вывод крана на полив (смета)</t>
  </si>
  <si>
    <t>Обшивка Крыльца (смета)</t>
  </si>
  <si>
    <t>Ремонт плитки крыльца (кв.54)</t>
  </si>
  <si>
    <t>июль</t>
  </si>
  <si>
    <t>Полив</t>
  </si>
  <si>
    <t>Поверка, ремонт ОДПУ</t>
  </si>
  <si>
    <t xml:space="preserve">           2. Всего за период с "01" 07 2024 г. по "30" 09 2024 г. выполнено работ (оказано услуг) на общую сумму триста пятнадцать тысяч восемьсот семьдесят семь рублей 13 копеек.</t>
  </si>
  <si>
    <t>Предъявлено населению302742,95</t>
  </si>
  <si>
    <t>за 4 квартал 2024 года</t>
  </si>
  <si>
    <t>31.12.2024 г.</t>
  </si>
  <si>
    <t>4 квартал</t>
  </si>
  <si>
    <t>Устройство водоотвода с козырьков  5,6 подьезд (смета)</t>
  </si>
  <si>
    <t>Ремонт кровли (кв.3)</t>
  </si>
  <si>
    <t>Замена плитки на фасаде (кв.46)</t>
  </si>
  <si>
    <t>октябрь</t>
  </si>
  <si>
    <t>ноябрь</t>
  </si>
  <si>
    <t xml:space="preserve">           2. Всего за период с "01" 10 2024 г. по "31" 12 2024 г. выполнено работ (оказано услуг) на общую сумму триста сорок пять тысяч сто шестьдесят пять рублей 27 копеек.</t>
  </si>
  <si>
    <t>Предъявлено населению285100,01</t>
  </si>
  <si>
    <t>НА ЛИЦЕВОМ СЧЕТЕ  ЗА  период  с 01.01.2024 г. по 31.12.2024 г.</t>
  </si>
  <si>
    <t>Начислено всего 1 118 302,8</t>
  </si>
  <si>
    <t>* водоотведение на СОИ-  51947,69</t>
  </si>
  <si>
    <t>* холодная вода на СОИ - 33676,98</t>
  </si>
  <si>
    <t>* электроэнергия на СОИ- 47963,76</t>
  </si>
  <si>
    <t>Остаток средств на 01.01.2025</t>
  </si>
  <si>
    <t>Непредвиденные работы 92 ч/ч</t>
  </si>
  <si>
    <t xml:space="preserve">   * Окраска дверей входных групп (кв.28)</t>
  </si>
  <si>
    <t xml:space="preserve">   * Поверка, ремонт ОДПУ</t>
  </si>
  <si>
    <t xml:space="preserve">   * Вывод крана на полив (смета)</t>
  </si>
  <si>
    <t xml:space="preserve">   * Обшивка Крыльца (смета)</t>
  </si>
  <si>
    <t xml:space="preserve">   * Устройство водоотвода с козырьков  5,6 подьезд (смета)</t>
  </si>
  <si>
    <t>Задолженность населения по оплате на 01.01.2025 г.</t>
  </si>
  <si>
    <t>Отчет за 2024 год.</t>
  </si>
  <si>
    <t>Перечень предлагаемых работ на 2025 год.</t>
  </si>
  <si>
    <t>Предложение по структуре тарифа на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</si>
</sst>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165" fontId="15" fillId="0" borderId="0"/>
  </cellStyleXfs>
  <cellXfs count="10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Border="1" applyAlignment="1">
      <alignment wrapText="1"/>
    </xf>
    <xf numFmtId="2" fontId="4" fillId="0" borderId="1" xfId="1" applyNumberFormat="1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" fontId="3" fillId="0" borderId="0" xfId="0" applyNumberFormat="1" applyFont="1"/>
    <xf numFmtId="0" fontId="3" fillId="0" borderId="0" xfId="0" applyFont="1" applyBorder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/>
    <xf numFmtId="166" fontId="8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20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wrapText="1"/>
    </xf>
    <xf numFmtId="166" fontId="8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topLeftCell="A22" zoomScaleSheetLayoutView="100" workbookViewId="0">
      <selection activeCell="A29" sqref="A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75</v>
      </c>
      <c r="B3" s="81"/>
      <c r="C3" s="81"/>
      <c r="D3" s="81"/>
      <c r="E3" s="81"/>
    </row>
    <row r="4" spans="1:5" s="1" customFormat="1" ht="15.75" x14ac:dyDescent="0.25">
      <c r="A4" s="20" t="s">
        <v>13</v>
      </c>
      <c r="B4" s="4"/>
      <c r="C4" s="4"/>
      <c r="D4" s="27"/>
      <c r="E4" s="45" t="s">
        <v>76</v>
      </c>
    </row>
    <row r="5" spans="1:5" x14ac:dyDescent="0.25">
      <c r="A5" s="26"/>
      <c r="B5" s="4"/>
      <c r="C5" s="4"/>
      <c r="D5" s="4"/>
      <c r="E5" s="4"/>
    </row>
    <row r="6" spans="1:5" ht="15" customHeight="1" x14ac:dyDescent="0.25">
      <c r="A6" s="70" t="s">
        <v>0</v>
      </c>
      <c r="B6" s="70"/>
      <c r="C6" s="70"/>
      <c r="D6" s="70"/>
      <c r="E6" s="70"/>
    </row>
    <row r="7" spans="1:5" ht="17.25" customHeight="1" x14ac:dyDescent="0.25">
      <c r="A7" s="82" t="s">
        <v>37</v>
      </c>
      <c r="B7" s="82"/>
      <c r="C7" s="82"/>
      <c r="D7" s="82"/>
      <c r="E7" s="82"/>
    </row>
    <row r="8" spans="1:5" ht="17.25" customHeight="1" x14ac:dyDescent="0.25">
      <c r="A8" s="74" t="s">
        <v>1</v>
      </c>
      <c r="B8" s="74"/>
      <c r="C8" s="74"/>
      <c r="D8" s="74"/>
      <c r="E8" s="74"/>
    </row>
    <row r="9" spans="1:5" ht="14.25" customHeight="1" x14ac:dyDescent="0.25">
      <c r="A9" s="70" t="s">
        <v>52</v>
      </c>
      <c r="B9" s="70"/>
      <c r="C9" s="70"/>
      <c r="D9" s="70"/>
      <c r="E9" s="70"/>
    </row>
    <row r="10" spans="1:5" ht="22.5" customHeight="1" x14ac:dyDescent="0.25">
      <c r="A10" s="75" t="s">
        <v>14</v>
      </c>
      <c r="B10" s="76"/>
      <c r="C10" s="76"/>
      <c r="D10" s="76"/>
      <c r="E10" s="76"/>
    </row>
    <row r="11" spans="1:5" ht="34.5" customHeight="1" x14ac:dyDescent="0.25">
      <c r="A11" s="70" t="s">
        <v>48</v>
      </c>
      <c r="B11" s="70"/>
      <c r="C11" s="70"/>
      <c r="D11" s="70"/>
      <c r="E11" s="70"/>
    </row>
    <row r="12" spans="1:5" ht="18" customHeight="1" x14ac:dyDescent="0.25">
      <c r="A12" s="74" t="s">
        <v>15</v>
      </c>
      <c r="B12" s="77"/>
      <c r="C12" s="77"/>
      <c r="D12" s="77"/>
      <c r="E12" s="77"/>
    </row>
    <row r="13" spans="1:5" ht="15" customHeight="1" x14ac:dyDescent="0.25">
      <c r="A13" s="70" t="s">
        <v>24</v>
      </c>
      <c r="B13" s="70"/>
      <c r="C13" s="70"/>
      <c r="D13" s="70"/>
      <c r="E13" s="70"/>
    </row>
    <row r="14" spans="1:5" ht="15" customHeight="1" x14ac:dyDescent="0.25">
      <c r="A14" s="74" t="s">
        <v>2</v>
      </c>
      <c r="B14" s="77"/>
      <c r="C14" s="77"/>
      <c r="D14" s="77"/>
      <c r="E14" s="77"/>
    </row>
    <row r="15" spans="1:5" ht="18.75" customHeight="1" x14ac:dyDescent="0.25">
      <c r="A15" s="70" t="s">
        <v>50</v>
      </c>
      <c r="B15" s="70"/>
      <c r="C15" s="70"/>
      <c r="D15" s="70"/>
      <c r="E15" s="70"/>
    </row>
    <row r="16" spans="1:5" ht="20.25" customHeight="1" x14ac:dyDescent="0.25">
      <c r="A16" s="74" t="s">
        <v>16</v>
      </c>
      <c r="B16" s="77"/>
      <c r="C16" s="77"/>
      <c r="D16" s="77"/>
      <c r="E16" s="77"/>
    </row>
    <row r="17" spans="1:7" ht="36.75" customHeight="1" x14ac:dyDescent="0.25">
      <c r="A17" s="70" t="s">
        <v>17</v>
      </c>
      <c r="B17" s="70"/>
      <c r="C17" s="70"/>
      <c r="D17" s="70"/>
      <c r="E17" s="70"/>
    </row>
    <row r="18" spans="1:7" ht="69" customHeight="1" x14ac:dyDescent="0.25">
      <c r="A18" s="70" t="s">
        <v>49</v>
      </c>
      <c r="B18" s="70"/>
      <c r="C18" s="70"/>
      <c r="D18" s="70"/>
      <c r="E18" s="70"/>
    </row>
    <row r="19" spans="1:7" ht="35.25" customHeight="1" x14ac:dyDescent="0.25">
      <c r="A19" s="68" t="s">
        <v>38</v>
      </c>
      <c r="B19" s="68"/>
      <c r="C19" s="68"/>
      <c r="D19" s="68"/>
      <c r="E19" s="68"/>
    </row>
    <row r="20" spans="1:7" ht="19.5" customHeight="1" x14ac:dyDescent="0.25">
      <c r="A20" s="68"/>
      <c r="B20" s="68"/>
      <c r="C20" s="68"/>
      <c r="D20" s="68"/>
      <c r="E20" s="68"/>
      <c r="F20" s="2">
        <v>3774.6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 x14ac:dyDescent="0.25">
      <c r="A22" s="19" t="s">
        <v>34</v>
      </c>
      <c r="B22" s="9" t="s">
        <v>35</v>
      </c>
      <c r="C22" s="3" t="s">
        <v>4</v>
      </c>
      <c r="D22" s="3">
        <v>11.88</v>
      </c>
      <c r="E22" s="8">
        <f>D22*F20*G20</f>
        <v>134526.74400000001</v>
      </c>
    </row>
    <row r="23" spans="1:7" ht="38.25" x14ac:dyDescent="0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x14ac:dyDescent="0.25">
      <c r="A24" s="7" t="s">
        <v>36</v>
      </c>
      <c r="B24" s="9" t="s">
        <v>25</v>
      </c>
      <c r="C24" s="3" t="s">
        <v>4</v>
      </c>
      <c r="D24" s="3">
        <v>6.06</v>
      </c>
      <c r="E24" s="8">
        <f>D24*F20*G20</f>
        <v>68622.227999999988</v>
      </c>
    </row>
    <row r="25" spans="1:7" x14ac:dyDescent="0.25">
      <c r="A25" s="7" t="s">
        <v>44</v>
      </c>
      <c r="B25" s="9" t="s">
        <v>39</v>
      </c>
      <c r="C25" s="3" t="s">
        <v>28</v>
      </c>
      <c r="D25" s="3"/>
      <c r="E25" s="8">
        <v>12903.26</v>
      </c>
    </row>
    <row r="26" spans="1:7" x14ac:dyDescent="0.25">
      <c r="A26" s="7" t="s">
        <v>43</v>
      </c>
      <c r="B26" s="9" t="s">
        <v>39</v>
      </c>
      <c r="C26" s="3" t="s">
        <v>28</v>
      </c>
      <c r="D26" s="3"/>
      <c r="E26" s="8">
        <v>11125.9</v>
      </c>
    </row>
    <row r="27" spans="1:7" x14ac:dyDescent="0.25">
      <c r="A27" s="7" t="s">
        <v>42</v>
      </c>
      <c r="B27" s="9" t="s">
        <v>39</v>
      </c>
      <c r="C27" s="3" t="s">
        <v>28</v>
      </c>
      <c r="D27" s="3"/>
      <c r="E27" s="8">
        <v>8241.9599999999991</v>
      </c>
    </row>
    <row r="28" spans="1:7" x14ac:dyDescent="0.25">
      <c r="A28" s="7" t="s">
        <v>27</v>
      </c>
      <c r="B28" s="9" t="s">
        <v>39</v>
      </c>
      <c r="C28" s="3" t="s">
        <v>28</v>
      </c>
      <c r="D28" s="3"/>
      <c r="E28" s="8">
        <v>0</v>
      </c>
    </row>
    <row r="29" spans="1:7" s="53" customFormat="1" ht="60" x14ac:dyDescent="0.25">
      <c r="A29" s="49" t="s">
        <v>79</v>
      </c>
      <c r="B29" s="50" t="s">
        <v>80</v>
      </c>
      <c r="C29" s="51" t="s">
        <v>28</v>
      </c>
      <c r="D29" s="51"/>
      <c r="E29" s="52">
        <v>2718</v>
      </c>
    </row>
    <row r="30" spans="1:7" ht="30" x14ac:dyDescent="0.25">
      <c r="A30" s="28" t="s">
        <v>77</v>
      </c>
      <c r="B30" s="9" t="s">
        <v>78</v>
      </c>
      <c r="C30" s="3" t="s">
        <v>53</v>
      </c>
      <c r="D30" s="3">
        <v>8</v>
      </c>
      <c r="E30" s="8">
        <f>D30*260.07</f>
        <v>2080.56</v>
      </c>
    </row>
    <row r="31" spans="1:7" x14ac:dyDescent="0.25">
      <c r="A31" s="23"/>
      <c r="B31" s="9"/>
      <c r="C31" s="3"/>
      <c r="D31" s="3"/>
      <c r="E31" s="22"/>
    </row>
    <row r="32" spans="1:7" s="14" customFormat="1" ht="14.25" x14ac:dyDescent="0.2">
      <c r="A32" s="10" t="s">
        <v>26</v>
      </c>
      <c r="B32" s="11"/>
      <c r="C32" s="12"/>
      <c r="D32" s="12"/>
      <c r="E32" s="13">
        <f>SUM(E22:E31)</f>
        <v>240218.652</v>
      </c>
    </row>
    <row r="34" spans="1:5" ht="34.5" customHeight="1" x14ac:dyDescent="0.25">
      <c r="A34" s="69" t="s">
        <v>81</v>
      </c>
      <c r="B34" s="69"/>
      <c r="C34" s="69"/>
      <c r="D34" s="69"/>
      <c r="E34" s="69"/>
    </row>
    <row r="35" spans="1:5" ht="32.25" customHeight="1" x14ac:dyDescent="0.25">
      <c r="A35" s="70" t="s">
        <v>21</v>
      </c>
      <c r="B35" s="70"/>
      <c r="C35" s="70"/>
      <c r="D35" s="70"/>
      <c r="E35" s="70"/>
    </row>
    <row r="36" spans="1:5" x14ac:dyDescent="0.25">
      <c r="A36" s="70" t="s">
        <v>20</v>
      </c>
      <c r="B36" s="70"/>
      <c r="C36" s="70"/>
      <c r="D36" s="70"/>
      <c r="E36" s="70"/>
    </row>
    <row r="37" spans="1:5" ht="33" customHeight="1" x14ac:dyDescent="0.25">
      <c r="A37" s="70" t="s">
        <v>29</v>
      </c>
      <c r="B37" s="70"/>
      <c r="C37" s="70"/>
      <c r="D37" s="70"/>
      <c r="E37" s="70"/>
    </row>
    <row r="38" spans="1:5" x14ac:dyDescent="0.25">
      <c r="A38" s="70" t="s">
        <v>18</v>
      </c>
      <c r="B38" s="70"/>
      <c r="C38" s="70"/>
      <c r="D38" s="70"/>
      <c r="E38" s="70"/>
    </row>
    <row r="39" spans="1:5" x14ac:dyDescent="0.25">
      <c r="A39" s="71" t="s">
        <v>5</v>
      </c>
      <c r="B39" s="71"/>
      <c r="C39" s="71"/>
      <c r="D39" s="71"/>
      <c r="E39" s="71"/>
    </row>
    <row r="40" spans="1:5" x14ac:dyDescent="0.25">
      <c r="A40" s="70" t="s">
        <v>18</v>
      </c>
      <c r="B40" s="70"/>
      <c r="C40" s="70"/>
      <c r="D40" s="70"/>
      <c r="E40" s="70"/>
    </row>
    <row r="41" spans="1:5" x14ac:dyDescent="0.25">
      <c r="A41" s="72" t="s">
        <v>51</v>
      </c>
      <c r="B41" s="72"/>
      <c r="C41" s="72"/>
      <c r="D41" s="72"/>
      <c r="E41" s="5"/>
    </row>
    <row r="42" spans="1:5" x14ac:dyDescent="0.25">
      <c r="B42" s="67" t="s">
        <v>19</v>
      </c>
      <c r="C42" s="67"/>
      <c r="D42" s="67"/>
      <c r="E42" s="6" t="s">
        <v>6</v>
      </c>
    </row>
    <row r="43" spans="1:5" x14ac:dyDescent="0.25">
      <c r="A43" s="25"/>
      <c r="B43" s="25"/>
      <c r="C43" s="25"/>
      <c r="D43" s="25"/>
      <c r="E43" s="25"/>
    </row>
    <row r="44" spans="1:5" x14ac:dyDescent="0.25">
      <c r="A44" s="73" t="s">
        <v>40</v>
      </c>
      <c r="B44" s="73"/>
      <c r="C44" s="73"/>
      <c r="D44" s="73"/>
      <c r="E44" s="5"/>
    </row>
    <row r="45" spans="1:5" x14ac:dyDescent="0.25">
      <c r="B45" s="67" t="s">
        <v>19</v>
      </c>
      <c r="C45" s="67"/>
      <c r="D45" s="67"/>
      <c r="E45" s="6" t="s">
        <v>6</v>
      </c>
    </row>
    <row r="47" spans="1:5" x14ac:dyDescent="0.25">
      <c r="A47" s="2" t="s">
        <v>46</v>
      </c>
    </row>
    <row r="48" spans="1:5" x14ac:dyDescent="0.25">
      <c r="A48" s="14" t="s">
        <v>30</v>
      </c>
    </row>
    <row r="49" spans="1:2" x14ac:dyDescent="0.25">
      <c r="A49" s="2" t="s">
        <v>33</v>
      </c>
      <c r="B49" s="15">
        <v>93634.98</v>
      </c>
    </row>
    <row r="50" spans="1:2" ht="30" x14ac:dyDescent="0.25">
      <c r="A50" s="24" t="s">
        <v>82</v>
      </c>
      <c r="B50" s="16"/>
    </row>
    <row r="51" spans="1:2" ht="30" x14ac:dyDescent="0.25">
      <c r="A51" s="24" t="s">
        <v>47</v>
      </c>
      <c r="B51" s="16">
        <v>256049</v>
      </c>
    </row>
    <row r="52" spans="1:2" x14ac:dyDescent="0.25">
      <c r="A52" s="2" t="s">
        <v>41</v>
      </c>
      <c r="B52" s="16">
        <v>1464.76</v>
      </c>
    </row>
    <row r="53" spans="1:2" ht="45" x14ac:dyDescent="0.25">
      <c r="A53" s="21" t="s">
        <v>45</v>
      </c>
      <c r="B53" s="16">
        <f>3*300</f>
        <v>900</v>
      </c>
    </row>
    <row r="54" spans="1:2" ht="30" x14ac:dyDescent="0.25">
      <c r="A54" s="24" t="s">
        <v>32</v>
      </c>
      <c r="B54" s="16">
        <f>E32</f>
        <v>240218.652</v>
      </c>
    </row>
    <row r="55" spans="1:2" x14ac:dyDescent="0.25">
      <c r="A55" s="17" t="s">
        <v>31</v>
      </c>
      <c r="B55" s="18">
        <f>B49+B51+B52+B53-B54</f>
        <v>111830.08799999999</v>
      </c>
    </row>
    <row r="57" spans="1:2" x14ac:dyDescent="0.25">
      <c r="B57" s="2">
        <v>93634.98</v>
      </c>
    </row>
  </sheetData>
  <mergeCells count="29">
    <mergeCell ref="A1:E1"/>
    <mergeCell ref="A2:E2"/>
    <mergeCell ref="A3:E3"/>
    <mergeCell ref="A6:E6"/>
    <mergeCell ref="A7:E7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5:D45"/>
    <mergeCell ref="A20:E20"/>
    <mergeCell ref="A34:E34"/>
    <mergeCell ref="A35:E35"/>
    <mergeCell ref="A36:E36"/>
    <mergeCell ref="A37:E37"/>
    <mergeCell ref="A38:E38"/>
    <mergeCell ref="A39:E39"/>
    <mergeCell ref="A40:E40"/>
    <mergeCell ref="A41:D41"/>
    <mergeCell ref="B42:D42"/>
    <mergeCell ref="A44:D44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topLeftCell="A22" zoomScaleSheetLayoutView="100" workbookViewId="0">
      <selection activeCell="A29" sqref="A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83</v>
      </c>
      <c r="B3" s="81"/>
      <c r="C3" s="81"/>
      <c r="D3" s="81"/>
      <c r="E3" s="81"/>
    </row>
    <row r="4" spans="1:5" s="1" customFormat="1" ht="15.75" x14ac:dyDescent="0.25">
      <c r="A4" s="20" t="s">
        <v>13</v>
      </c>
      <c r="B4" s="4"/>
      <c r="C4" s="4"/>
      <c r="D4" s="27"/>
      <c r="E4" s="57">
        <v>45473</v>
      </c>
    </row>
    <row r="5" spans="1:5" x14ac:dyDescent="0.25">
      <c r="A5" s="48"/>
      <c r="B5" s="4"/>
      <c r="C5" s="4"/>
      <c r="D5" s="4"/>
      <c r="E5" s="4"/>
    </row>
    <row r="6" spans="1:5" ht="15" customHeight="1" x14ac:dyDescent="0.25">
      <c r="A6" s="70" t="s">
        <v>0</v>
      </c>
      <c r="B6" s="70"/>
      <c r="C6" s="70"/>
      <c r="D6" s="70"/>
      <c r="E6" s="70"/>
    </row>
    <row r="7" spans="1:5" ht="17.25" customHeight="1" x14ac:dyDescent="0.25">
      <c r="A7" s="82" t="s">
        <v>37</v>
      </c>
      <c r="B7" s="82"/>
      <c r="C7" s="82"/>
      <c r="D7" s="82"/>
      <c r="E7" s="82"/>
    </row>
    <row r="8" spans="1:5" ht="17.25" customHeight="1" x14ac:dyDescent="0.25">
      <c r="A8" s="74" t="s">
        <v>1</v>
      </c>
      <c r="B8" s="74"/>
      <c r="C8" s="74"/>
      <c r="D8" s="74"/>
      <c r="E8" s="74"/>
    </row>
    <row r="9" spans="1:5" ht="14.25" customHeight="1" x14ac:dyDescent="0.25">
      <c r="A9" s="70" t="s">
        <v>52</v>
      </c>
      <c r="B9" s="70"/>
      <c r="C9" s="70"/>
      <c r="D9" s="70"/>
      <c r="E9" s="70"/>
    </row>
    <row r="10" spans="1:5" ht="22.5" customHeight="1" x14ac:dyDescent="0.25">
      <c r="A10" s="75" t="s">
        <v>14</v>
      </c>
      <c r="B10" s="76"/>
      <c r="C10" s="76"/>
      <c r="D10" s="76"/>
      <c r="E10" s="76"/>
    </row>
    <row r="11" spans="1:5" ht="34.5" customHeight="1" x14ac:dyDescent="0.25">
      <c r="A11" s="70" t="s">
        <v>48</v>
      </c>
      <c r="B11" s="70"/>
      <c r="C11" s="70"/>
      <c r="D11" s="70"/>
      <c r="E11" s="70"/>
    </row>
    <row r="12" spans="1:5" ht="18" customHeight="1" x14ac:dyDescent="0.25">
      <c r="A12" s="74" t="s">
        <v>15</v>
      </c>
      <c r="B12" s="77"/>
      <c r="C12" s="77"/>
      <c r="D12" s="77"/>
      <c r="E12" s="77"/>
    </row>
    <row r="13" spans="1:5" ht="15" customHeight="1" x14ac:dyDescent="0.25">
      <c r="A13" s="70" t="s">
        <v>24</v>
      </c>
      <c r="B13" s="70"/>
      <c r="C13" s="70"/>
      <c r="D13" s="70"/>
      <c r="E13" s="70"/>
    </row>
    <row r="14" spans="1:5" ht="15" customHeight="1" x14ac:dyDescent="0.25">
      <c r="A14" s="74" t="s">
        <v>2</v>
      </c>
      <c r="B14" s="77"/>
      <c r="C14" s="77"/>
      <c r="D14" s="77"/>
      <c r="E14" s="77"/>
    </row>
    <row r="15" spans="1:5" ht="18.75" customHeight="1" x14ac:dyDescent="0.25">
      <c r="A15" s="70" t="s">
        <v>50</v>
      </c>
      <c r="B15" s="70"/>
      <c r="C15" s="70"/>
      <c r="D15" s="70"/>
      <c r="E15" s="70"/>
    </row>
    <row r="16" spans="1:5" ht="20.25" customHeight="1" x14ac:dyDescent="0.25">
      <c r="A16" s="74" t="s">
        <v>16</v>
      </c>
      <c r="B16" s="77"/>
      <c r="C16" s="77"/>
      <c r="D16" s="77"/>
      <c r="E16" s="77"/>
    </row>
    <row r="17" spans="1:7" ht="36.75" customHeight="1" x14ac:dyDescent="0.25">
      <c r="A17" s="70" t="s">
        <v>17</v>
      </c>
      <c r="B17" s="70"/>
      <c r="C17" s="70"/>
      <c r="D17" s="70"/>
      <c r="E17" s="70"/>
    </row>
    <row r="18" spans="1:7" ht="69" customHeight="1" x14ac:dyDescent="0.25">
      <c r="A18" s="70" t="s">
        <v>49</v>
      </c>
      <c r="B18" s="70"/>
      <c r="C18" s="70"/>
      <c r="D18" s="70"/>
      <c r="E18" s="70"/>
    </row>
    <row r="19" spans="1:7" ht="35.25" customHeight="1" x14ac:dyDescent="0.25">
      <c r="A19" s="68" t="s">
        <v>38</v>
      </c>
      <c r="B19" s="68"/>
      <c r="C19" s="68"/>
      <c r="D19" s="68"/>
      <c r="E19" s="68"/>
    </row>
    <row r="20" spans="1:7" ht="19.5" customHeight="1" x14ac:dyDescent="0.25">
      <c r="A20" s="68"/>
      <c r="B20" s="68"/>
      <c r="C20" s="68"/>
      <c r="D20" s="68"/>
      <c r="E20" s="68"/>
      <c r="F20" s="2">
        <v>3774.6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 x14ac:dyDescent="0.25">
      <c r="A22" s="19" t="s">
        <v>34</v>
      </c>
      <c r="B22" s="9" t="s">
        <v>35</v>
      </c>
      <c r="C22" s="3" t="s">
        <v>4</v>
      </c>
      <c r="D22" s="3">
        <v>11.88</v>
      </c>
      <c r="E22" s="8">
        <f>D22*F20*G20</f>
        <v>134526.74400000001</v>
      </c>
    </row>
    <row r="23" spans="1:7" ht="38.25" x14ac:dyDescent="0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x14ac:dyDescent="0.25">
      <c r="A24" s="7" t="s">
        <v>36</v>
      </c>
      <c r="B24" s="9" t="s">
        <v>25</v>
      </c>
      <c r="C24" s="3" t="s">
        <v>4</v>
      </c>
      <c r="D24" s="3">
        <v>6.06</v>
      </c>
      <c r="E24" s="8">
        <f>D24*F20*G20</f>
        <v>68622.227999999988</v>
      </c>
    </row>
    <row r="25" spans="1:7" x14ac:dyDescent="0.25">
      <c r="A25" s="7" t="s">
        <v>44</v>
      </c>
      <c r="B25" s="9" t="s">
        <v>84</v>
      </c>
      <c r="C25" s="3" t="s">
        <v>28</v>
      </c>
      <c r="D25" s="3"/>
      <c r="E25" s="8">
        <v>15541.98</v>
      </c>
    </row>
    <row r="26" spans="1:7" x14ac:dyDescent="0.25">
      <c r="A26" s="7" t="s">
        <v>43</v>
      </c>
      <c r="B26" s="9" t="s">
        <v>84</v>
      </c>
      <c r="C26" s="3" t="s">
        <v>28</v>
      </c>
      <c r="D26" s="3"/>
      <c r="E26" s="8">
        <v>13133.8</v>
      </c>
    </row>
    <row r="27" spans="1:7" x14ac:dyDescent="0.25">
      <c r="A27" s="7" t="s">
        <v>42</v>
      </c>
      <c r="B27" s="9" t="s">
        <v>84</v>
      </c>
      <c r="C27" s="3" t="s">
        <v>28</v>
      </c>
      <c r="D27" s="3"/>
      <c r="E27" s="8">
        <v>9927.4500000000007</v>
      </c>
    </row>
    <row r="28" spans="1:7" x14ac:dyDescent="0.25">
      <c r="A28" s="7" t="s">
        <v>27</v>
      </c>
      <c r="B28" s="9" t="s">
        <v>84</v>
      </c>
      <c r="C28" s="3" t="s">
        <v>28</v>
      </c>
      <c r="D28" s="3"/>
      <c r="E28" s="8">
        <v>2718</v>
      </c>
    </row>
    <row r="29" spans="1:7" s="53" customFormat="1" ht="30" x14ac:dyDescent="0.25">
      <c r="A29" s="49" t="s">
        <v>85</v>
      </c>
      <c r="B29" s="50" t="s">
        <v>87</v>
      </c>
      <c r="C29" s="51" t="s">
        <v>28</v>
      </c>
      <c r="D29" s="51"/>
      <c r="E29" s="52">
        <v>33762.839999999997</v>
      </c>
    </row>
    <row r="30" spans="1:7" x14ac:dyDescent="0.25">
      <c r="A30" s="28" t="s">
        <v>86</v>
      </c>
      <c r="B30" s="9" t="s">
        <v>87</v>
      </c>
      <c r="C30" s="3" t="s">
        <v>53</v>
      </c>
      <c r="D30" s="3">
        <v>36</v>
      </c>
      <c r="E30" s="8">
        <f>D30*260.07</f>
        <v>9362.52</v>
      </c>
    </row>
    <row r="31" spans="1:7" x14ac:dyDescent="0.25">
      <c r="A31" s="23"/>
      <c r="B31" s="9"/>
      <c r="C31" s="3"/>
      <c r="D31" s="3"/>
      <c r="E31" s="22"/>
    </row>
    <row r="32" spans="1:7" s="14" customFormat="1" ht="14.25" x14ac:dyDescent="0.2">
      <c r="A32" s="10" t="s">
        <v>26</v>
      </c>
      <c r="B32" s="11"/>
      <c r="C32" s="12"/>
      <c r="D32" s="12"/>
      <c r="E32" s="13">
        <f>SUM(E22:E31)</f>
        <v>287595.56200000003</v>
      </c>
    </row>
    <row r="34" spans="1:5" ht="34.5" customHeight="1" x14ac:dyDescent="0.25">
      <c r="A34" s="69" t="s">
        <v>88</v>
      </c>
      <c r="B34" s="69"/>
      <c r="C34" s="69"/>
      <c r="D34" s="69"/>
      <c r="E34" s="69"/>
    </row>
    <row r="35" spans="1:5" ht="32.25" customHeight="1" x14ac:dyDescent="0.25">
      <c r="A35" s="70" t="s">
        <v>21</v>
      </c>
      <c r="B35" s="70"/>
      <c r="C35" s="70"/>
      <c r="D35" s="70"/>
      <c r="E35" s="70"/>
    </row>
    <row r="36" spans="1:5" x14ac:dyDescent="0.25">
      <c r="A36" s="70" t="s">
        <v>20</v>
      </c>
      <c r="B36" s="70"/>
      <c r="C36" s="70"/>
      <c r="D36" s="70"/>
      <c r="E36" s="70"/>
    </row>
    <row r="37" spans="1:5" ht="33" customHeight="1" x14ac:dyDescent="0.25">
      <c r="A37" s="70" t="s">
        <v>29</v>
      </c>
      <c r="B37" s="70"/>
      <c r="C37" s="70"/>
      <c r="D37" s="70"/>
      <c r="E37" s="70"/>
    </row>
    <row r="38" spans="1:5" x14ac:dyDescent="0.25">
      <c r="A38" s="70" t="s">
        <v>18</v>
      </c>
      <c r="B38" s="70"/>
      <c r="C38" s="70"/>
      <c r="D38" s="70"/>
      <c r="E38" s="70"/>
    </row>
    <row r="39" spans="1:5" x14ac:dyDescent="0.25">
      <c r="A39" s="71" t="s">
        <v>5</v>
      </c>
      <c r="B39" s="71"/>
      <c r="C39" s="71"/>
      <c r="D39" s="71"/>
      <c r="E39" s="71"/>
    </row>
    <row r="40" spans="1:5" x14ac:dyDescent="0.25">
      <c r="A40" s="70" t="s">
        <v>18</v>
      </c>
      <c r="B40" s="70"/>
      <c r="C40" s="70"/>
      <c r="D40" s="70"/>
      <c r="E40" s="70"/>
    </row>
    <row r="41" spans="1:5" x14ac:dyDescent="0.25">
      <c r="A41" s="72" t="s">
        <v>51</v>
      </c>
      <c r="B41" s="72"/>
      <c r="C41" s="72"/>
      <c r="D41" s="72"/>
      <c r="E41" s="5"/>
    </row>
    <row r="42" spans="1:5" x14ac:dyDescent="0.25">
      <c r="B42" s="67" t="s">
        <v>19</v>
      </c>
      <c r="C42" s="67"/>
      <c r="D42" s="67"/>
      <c r="E42" s="6" t="s">
        <v>6</v>
      </c>
    </row>
    <row r="43" spans="1:5" x14ac:dyDescent="0.25">
      <c r="A43" s="47"/>
      <c r="B43" s="47"/>
      <c r="C43" s="47"/>
      <c r="D43" s="47"/>
      <c r="E43" s="47"/>
    </row>
    <row r="44" spans="1:5" x14ac:dyDescent="0.25">
      <c r="A44" s="73" t="s">
        <v>40</v>
      </c>
      <c r="B44" s="73"/>
      <c r="C44" s="73"/>
      <c r="D44" s="73"/>
      <c r="E44" s="5"/>
    </row>
    <row r="45" spans="1:5" x14ac:dyDescent="0.25">
      <c r="B45" s="67" t="s">
        <v>19</v>
      </c>
      <c r="C45" s="67"/>
      <c r="D45" s="67"/>
      <c r="E45" s="6" t="s">
        <v>6</v>
      </c>
    </row>
    <row r="47" spans="1:5" x14ac:dyDescent="0.25">
      <c r="A47" s="2" t="s">
        <v>46</v>
      </c>
    </row>
    <row r="48" spans="1:5" x14ac:dyDescent="0.25">
      <c r="A48" s="14" t="s">
        <v>30</v>
      </c>
    </row>
    <row r="49" spans="1:2" x14ac:dyDescent="0.25">
      <c r="A49" s="2" t="s">
        <v>33</v>
      </c>
      <c r="B49" s="15">
        <f>'1кв'!B55</f>
        <v>111830.08799999999</v>
      </c>
    </row>
    <row r="50" spans="1:2" ht="30" x14ac:dyDescent="0.25">
      <c r="A50" s="46" t="s">
        <v>89</v>
      </c>
      <c r="B50" s="16"/>
    </row>
    <row r="51" spans="1:2" ht="30" x14ac:dyDescent="0.25">
      <c r="A51" s="46" t="s">
        <v>47</v>
      </c>
      <c r="B51" s="16">
        <v>275654.58</v>
      </c>
    </row>
    <row r="52" spans="1:2" x14ac:dyDescent="0.25">
      <c r="A52" s="2" t="s">
        <v>41</v>
      </c>
      <c r="B52" s="16">
        <v>6105.89</v>
      </c>
    </row>
    <row r="53" spans="1:2" ht="45" x14ac:dyDescent="0.25">
      <c r="A53" s="21" t="s">
        <v>45</v>
      </c>
      <c r="B53" s="16">
        <f>3*300</f>
        <v>900</v>
      </c>
    </row>
    <row r="54" spans="1:2" ht="30" x14ac:dyDescent="0.25">
      <c r="A54" s="46" t="s">
        <v>32</v>
      </c>
      <c r="B54" s="16">
        <f>E32</f>
        <v>287595.56200000003</v>
      </c>
    </row>
    <row r="55" spans="1:2" x14ac:dyDescent="0.25">
      <c r="A55" s="17" t="s">
        <v>31</v>
      </c>
      <c r="B55" s="18">
        <f>B49+B51+B52+B53-B54</f>
        <v>106894.99599999998</v>
      </c>
    </row>
    <row r="57" spans="1:2" x14ac:dyDescent="0.25">
      <c r="B57" s="2">
        <v>93634.98</v>
      </c>
    </row>
  </sheetData>
  <mergeCells count="29">
    <mergeCell ref="A40:E40"/>
    <mergeCell ref="A41:D41"/>
    <mergeCell ref="B42:D42"/>
    <mergeCell ref="A44:D44"/>
    <mergeCell ref="B45:D45"/>
    <mergeCell ref="A39:E39"/>
    <mergeCell ref="A15:E15"/>
    <mergeCell ref="A16:E16"/>
    <mergeCell ref="A17:E17"/>
    <mergeCell ref="A18:E18"/>
    <mergeCell ref="A19:E19"/>
    <mergeCell ref="A20:E20"/>
    <mergeCell ref="A34:E34"/>
    <mergeCell ref="A35:E35"/>
    <mergeCell ref="A36:E36"/>
    <mergeCell ref="A37:E37"/>
    <mergeCell ref="A38:E38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9685039370078741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topLeftCell="A22" zoomScaleSheetLayoutView="100" workbookViewId="0">
      <selection activeCell="A30" sqref="A30:A3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90</v>
      </c>
      <c r="B3" s="81"/>
      <c r="C3" s="81"/>
      <c r="D3" s="81"/>
      <c r="E3" s="81"/>
    </row>
    <row r="4" spans="1:5" s="1" customFormat="1" ht="15.75" x14ac:dyDescent="0.25">
      <c r="A4" s="20" t="s">
        <v>13</v>
      </c>
      <c r="B4" s="4"/>
      <c r="C4" s="4"/>
      <c r="D4" s="27"/>
      <c r="E4" s="57">
        <v>45565</v>
      </c>
    </row>
    <row r="5" spans="1:5" x14ac:dyDescent="0.25">
      <c r="A5" s="56"/>
      <c r="B5" s="4"/>
      <c r="C5" s="4"/>
      <c r="D5" s="4"/>
      <c r="E5" s="4"/>
    </row>
    <row r="6" spans="1:5" ht="15" customHeight="1" x14ac:dyDescent="0.25">
      <c r="A6" s="70" t="s">
        <v>0</v>
      </c>
      <c r="B6" s="70"/>
      <c r="C6" s="70"/>
      <c r="D6" s="70"/>
      <c r="E6" s="70"/>
    </row>
    <row r="7" spans="1:5" ht="17.25" customHeight="1" x14ac:dyDescent="0.25">
      <c r="A7" s="82" t="s">
        <v>37</v>
      </c>
      <c r="B7" s="82"/>
      <c r="C7" s="82"/>
      <c r="D7" s="82"/>
      <c r="E7" s="82"/>
    </row>
    <row r="8" spans="1:5" ht="17.25" customHeight="1" x14ac:dyDescent="0.25">
      <c r="A8" s="74" t="s">
        <v>1</v>
      </c>
      <c r="B8" s="74"/>
      <c r="C8" s="74"/>
      <c r="D8" s="74"/>
      <c r="E8" s="74"/>
    </row>
    <row r="9" spans="1:5" ht="14.25" customHeight="1" x14ac:dyDescent="0.25">
      <c r="A9" s="70" t="s">
        <v>52</v>
      </c>
      <c r="B9" s="70"/>
      <c r="C9" s="70"/>
      <c r="D9" s="70"/>
      <c r="E9" s="70"/>
    </row>
    <row r="10" spans="1:5" ht="22.5" customHeight="1" x14ac:dyDescent="0.25">
      <c r="A10" s="75" t="s">
        <v>14</v>
      </c>
      <c r="B10" s="76"/>
      <c r="C10" s="76"/>
      <c r="D10" s="76"/>
      <c r="E10" s="76"/>
    </row>
    <row r="11" spans="1:5" ht="34.5" customHeight="1" x14ac:dyDescent="0.25">
      <c r="A11" s="70" t="s">
        <v>48</v>
      </c>
      <c r="B11" s="70"/>
      <c r="C11" s="70"/>
      <c r="D11" s="70"/>
      <c r="E11" s="70"/>
    </row>
    <row r="12" spans="1:5" ht="18" customHeight="1" x14ac:dyDescent="0.25">
      <c r="A12" s="74" t="s">
        <v>15</v>
      </c>
      <c r="B12" s="77"/>
      <c r="C12" s="77"/>
      <c r="D12" s="77"/>
      <c r="E12" s="77"/>
    </row>
    <row r="13" spans="1:5" ht="15" customHeight="1" x14ac:dyDescent="0.25">
      <c r="A13" s="70" t="s">
        <v>24</v>
      </c>
      <c r="B13" s="70"/>
      <c r="C13" s="70"/>
      <c r="D13" s="70"/>
      <c r="E13" s="70"/>
    </row>
    <row r="14" spans="1:5" ht="15" customHeight="1" x14ac:dyDescent="0.25">
      <c r="A14" s="74" t="s">
        <v>2</v>
      </c>
      <c r="B14" s="77"/>
      <c r="C14" s="77"/>
      <c r="D14" s="77"/>
      <c r="E14" s="77"/>
    </row>
    <row r="15" spans="1:5" ht="18.75" customHeight="1" x14ac:dyDescent="0.25">
      <c r="A15" s="70" t="s">
        <v>50</v>
      </c>
      <c r="B15" s="70"/>
      <c r="C15" s="70"/>
      <c r="D15" s="70"/>
      <c r="E15" s="70"/>
    </row>
    <row r="16" spans="1:5" ht="20.25" customHeight="1" x14ac:dyDescent="0.25">
      <c r="A16" s="74" t="s">
        <v>16</v>
      </c>
      <c r="B16" s="77"/>
      <c r="C16" s="77"/>
      <c r="D16" s="77"/>
      <c r="E16" s="77"/>
    </row>
    <row r="17" spans="1:7" ht="36.75" customHeight="1" x14ac:dyDescent="0.25">
      <c r="A17" s="70" t="s">
        <v>17</v>
      </c>
      <c r="B17" s="70"/>
      <c r="C17" s="70"/>
      <c r="D17" s="70"/>
      <c r="E17" s="70"/>
    </row>
    <row r="18" spans="1:7" ht="69" customHeight="1" x14ac:dyDescent="0.25">
      <c r="A18" s="70" t="s">
        <v>49</v>
      </c>
      <c r="B18" s="70"/>
      <c r="C18" s="70"/>
      <c r="D18" s="70"/>
      <c r="E18" s="70"/>
    </row>
    <row r="19" spans="1:7" ht="35.25" customHeight="1" x14ac:dyDescent="0.25">
      <c r="A19" s="68" t="s">
        <v>38</v>
      </c>
      <c r="B19" s="68"/>
      <c r="C19" s="68"/>
      <c r="D19" s="68"/>
      <c r="E19" s="68"/>
    </row>
    <row r="20" spans="1:7" ht="19.5" customHeight="1" x14ac:dyDescent="0.25">
      <c r="A20" s="68"/>
      <c r="B20" s="68"/>
      <c r="C20" s="68"/>
      <c r="D20" s="68"/>
      <c r="E20" s="68"/>
      <c r="F20" s="2">
        <f>3382.2+270.7+563.4</f>
        <v>4216.2999999999993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 x14ac:dyDescent="0.25">
      <c r="A22" s="19" t="s">
        <v>34</v>
      </c>
      <c r="B22" s="9" t="s">
        <v>35</v>
      </c>
      <c r="C22" s="3" t="s">
        <v>4</v>
      </c>
      <c r="D22" s="3">
        <v>12.96</v>
      </c>
      <c r="E22" s="8">
        <f>D22*F20*G20</f>
        <v>163929.74399999998</v>
      </c>
    </row>
    <row r="23" spans="1:7" ht="38.25" x14ac:dyDescent="0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x14ac:dyDescent="0.25">
      <c r="A24" s="7" t="s">
        <v>36</v>
      </c>
      <c r="B24" s="9" t="s">
        <v>25</v>
      </c>
      <c r="C24" s="3" t="s">
        <v>4</v>
      </c>
      <c r="D24" s="3">
        <v>6.51</v>
      </c>
      <c r="E24" s="8">
        <f>D24*F20*G20</f>
        <v>82344.338999999978</v>
      </c>
    </row>
    <row r="25" spans="1:7" x14ac:dyDescent="0.25">
      <c r="A25" s="7" t="s">
        <v>44</v>
      </c>
      <c r="B25" s="9" t="s">
        <v>91</v>
      </c>
      <c r="C25" s="3" t="s">
        <v>28</v>
      </c>
      <c r="D25" s="3"/>
      <c r="E25" s="8">
        <v>16705.63</v>
      </c>
    </row>
    <row r="26" spans="1:7" x14ac:dyDescent="0.25">
      <c r="A26" s="7" t="s">
        <v>43</v>
      </c>
      <c r="B26" s="9" t="s">
        <v>91</v>
      </c>
      <c r="C26" s="3" t="s">
        <v>28</v>
      </c>
      <c r="D26" s="3"/>
      <c r="E26" s="8">
        <v>11346.31</v>
      </c>
    </row>
    <row r="27" spans="1:7" x14ac:dyDescent="0.25">
      <c r="A27" s="7" t="s">
        <v>42</v>
      </c>
      <c r="B27" s="9" t="s">
        <v>91</v>
      </c>
      <c r="C27" s="3" t="s">
        <v>28</v>
      </c>
      <c r="D27" s="3"/>
      <c r="E27" s="8">
        <v>11024.29</v>
      </c>
    </row>
    <row r="28" spans="1:7" x14ac:dyDescent="0.25">
      <c r="A28" s="7" t="s">
        <v>27</v>
      </c>
      <c r="B28" s="9" t="s">
        <v>91</v>
      </c>
      <c r="C28" s="3" t="s">
        <v>28</v>
      </c>
      <c r="D28" s="3"/>
      <c r="E28" s="8">
        <v>2064.2800000000002</v>
      </c>
    </row>
    <row r="29" spans="1:7" x14ac:dyDescent="0.25">
      <c r="A29" s="7" t="s">
        <v>97</v>
      </c>
      <c r="B29" s="9" t="s">
        <v>91</v>
      </c>
      <c r="C29" s="3" t="s">
        <v>28</v>
      </c>
      <c r="D29" s="3"/>
      <c r="E29" s="8">
        <v>78.19</v>
      </c>
    </row>
    <row r="30" spans="1:7" x14ac:dyDescent="0.25">
      <c r="A30" s="7" t="s">
        <v>98</v>
      </c>
      <c r="B30" s="9" t="s">
        <v>91</v>
      </c>
      <c r="C30" s="3" t="s">
        <v>28</v>
      </c>
      <c r="D30" s="3"/>
      <c r="E30" s="8">
        <v>1020</v>
      </c>
    </row>
    <row r="31" spans="1:7" s="53" customFormat="1" x14ac:dyDescent="0.25">
      <c r="A31" s="63" t="s">
        <v>93</v>
      </c>
      <c r="B31" s="64" t="s">
        <v>96</v>
      </c>
      <c r="C31" s="65" t="s">
        <v>28</v>
      </c>
      <c r="D31" s="65"/>
      <c r="E31" s="66">
        <v>11973.32</v>
      </c>
    </row>
    <row r="32" spans="1:7" x14ac:dyDescent="0.25">
      <c r="A32" s="23" t="s">
        <v>94</v>
      </c>
      <c r="B32" s="9" t="s">
        <v>96</v>
      </c>
      <c r="C32" s="3" t="s">
        <v>28</v>
      </c>
      <c r="D32" s="3"/>
      <c r="E32" s="8">
        <v>10811.19</v>
      </c>
    </row>
    <row r="33" spans="1:5" x14ac:dyDescent="0.25">
      <c r="A33" s="23" t="s">
        <v>95</v>
      </c>
      <c r="B33" s="9" t="s">
        <v>96</v>
      </c>
      <c r="C33" s="3" t="s">
        <v>53</v>
      </c>
      <c r="D33" s="3">
        <v>16</v>
      </c>
      <c r="E33" s="8">
        <f>D33*286.24</f>
        <v>4579.84</v>
      </c>
    </row>
    <row r="34" spans="1:5" x14ac:dyDescent="0.25">
      <c r="A34" s="23"/>
      <c r="B34" s="9"/>
      <c r="C34" s="3"/>
      <c r="D34" s="3"/>
      <c r="E34" s="22"/>
    </row>
    <row r="35" spans="1:5" s="14" customFormat="1" ht="14.25" x14ac:dyDescent="0.2">
      <c r="A35" s="10" t="s">
        <v>26</v>
      </c>
      <c r="B35" s="11"/>
      <c r="C35" s="12"/>
      <c r="D35" s="12"/>
      <c r="E35" s="13">
        <f>SUM(E22:E34)</f>
        <v>315877.13299999997</v>
      </c>
    </row>
    <row r="37" spans="1:5" ht="34.5" customHeight="1" x14ac:dyDescent="0.25">
      <c r="A37" s="69" t="s">
        <v>99</v>
      </c>
      <c r="B37" s="69"/>
      <c r="C37" s="69"/>
      <c r="D37" s="69"/>
      <c r="E37" s="69"/>
    </row>
    <row r="38" spans="1:5" ht="32.25" customHeight="1" x14ac:dyDescent="0.25">
      <c r="A38" s="70" t="s">
        <v>21</v>
      </c>
      <c r="B38" s="70"/>
      <c r="C38" s="70"/>
      <c r="D38" s="70"/>
      <c r="E38" s="70"/>
    </row>
    <row r="39" spans="1:5" x14ac:dyDescent="0.25">
      <c r="A39" s="70" t="s">
        <v>20</v>
      </c>
      <c r="B39" s="70"/>
      <c r="C39" s="70"/>
      <c r="D39" s="70"/>
      <c r="E39" s="70"/>
    </row>
    <row r="40" spans="1:5" ht="33" customHeight="1" x14ac:dyDescent="0.25">
      <c r="A40" s="70" t="s">
        <v>29</v>
      </c>
      <c r="B40" s="70"/>
      <c r="C40" s="70"/>
      <c r="D40" s="70"/>
      <c r="E40" s="70"/>
    </row>
    <row r="41" spans="1:5" x14ac:dyDescent="0.25">
      <c r="A41" s="70" t="s">
        <v>18</v>
      </c>
      <c r="B41" s="70"/>
      <c r="C41" s="70"/>
      <c r="D41" s="70"/>
      <c r="E41" s="70"/>
    </row>
    <row r="42" spans="1:5" x14ac:dyDescent="0.25">
      <c r="A42" s="71" t="s">
        <v>5</v>
      </c>
      <c r="B42" s="71"/>
      <c r="C42" s="71"/>
      <c r="D42" s="71"/>
      <c r="E42" s="71"/>
    </row>
    <row r="43" spans="1:5" x14ac:dyDescent="0.25">
      <c r="A43" s="70" t="s">
        <v>18</v>
      </c>
      <c r="B43" s="70"/>
      <c r="C43" s="70"/>
      <c r="D43" s="70"/>
      <c r="E43" s="70"/>
    </row>
    <row r="44" spans="1:5" x14ac:dyDescent="0.25">
      <c r="A44" s="72" t="s">
        <v>51</v>
      </c>
      <c r="B44" s="72"/>
      <c r="C44" s="72"/>
      <c r="D44" s="72"/>
      <c r="E44" s="5"/>
    </row>
    <row r="45" spans="1:5" x14ac:dyDescent="0.25">
      <c r="B45" s="67" t="s">
        <v>19</v>
      </c>
      <c r="C45" s="67"/>
      <c r="D45" s="67"/>
      <c r="E45" s="6" t="s">
        <v>6</v>
      </c>
    </row>
    <row r="46" spans="1:5" x14ac:dyDescent="0.25">
      <c r="A46" s="55"/>
      <c r="B46" s="55"/>
      <c r="C46" s="55"/>
      <c r="D46" s="55"/>
      <c r="E46" s="55"/>
    </row>
    <row r="47" spans="1:5" x14ac:dyDescent="0.25">
      <c r="A47" s="73" t="s">
        <v>40</v>
      </c>
      <c r="B47" s="73"/>
      <c r="C47" s="73"/>
      <c r="D47" s="73"/>
      <c r="E47" s="5"/>
    </row>
    <row r="48" spans="1:5" x14ac:dyDescent="0.25">
      <c r="B48" s="67" t="s">
        <v>19</v>
      </c>
      <c r="C48" s="67"/>
      <c r="D48" s="67"/>
      <c r="E48" s="6" t="s">
        <v>6</v>
      </c>
    </row>
    <row r="50" spans="1:2" x14ac:dyDescent="0.25">
      <c r="A50" s="58" t="s">
        <v>92</v>
      </c>
    </row>
    <row r="51" spans="1:2" x14ac:dyDescent="0.25">
      <c r="A51" s="14" t="s">
        <v>30</v>
      </c>
    </row>
    <row r="52" spans="1:2" x14ac:dyDescent="0.25">
      <c r="A52" s="2" t="s">
        <v>33</v>
      </c>
      <c r="B52" s="15">
        <f>'2кв'!B55</f>
        <v>106894.99599999998</v>
      </c>
    </row>
    <row r="53" spans="1:2" ht="30" x14ac:dyDescent="0.25">
      <c r="A53" s="54" t="s">
        <v>100</v>
      </c>
      <c r="B53" s="16"/>
    </row>
    <row r="54" spans="1:2" ht="30" x14ac:dyDescent="0.25">
      <c r="A54" s="54" t="s">
        <v>47</v>
      </c>
      <c r="B54" s="16">
        <v>271152.63</v>
      </c>
    </row>
    <row r="55" spans="1:2" x14ac:dyDescent="0.25">
      <c r="A55" s="2" t="s">
        <v>41</v>
      </c>
      <c r="B55" s="16">
        <v>4982.24</v>
      </c>
    </row>
    <row r="56" spans="1:2" ht="30" x14ac:dyDescent="0.25">
      <c r="A56" s="54" t="s">
        <v>32</v>
      </c>
      <c r="B56" s="16">
        <f>E35</f>
        <v>315877.13299999997</v>
      </c>
    </row>
    <row r="57" spans="1:2" x14ac:dyDescent="0.25">
      <c r="A57" s="17" t="s">
        <v>31</v>
      </c>
      <c r="B57" s="18">
        <f>B52+B54+B55-B56</f>
        <v>67152.733000000007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42:E42"/>
    <mergeCell ref="A15:E15"/>
    <mergeCell ref="A16:E16"/>
    <mergeCell ref="A17:E17"/>
    <mergeCell ref="A18:E18"/>
    <mergeCell ref="A19:E19"/>
    <mergeCell ref="A20:E20"/>
    <mergeCell ref="A37:E37"/>
    <mergeCell ref="A38:E38"/>
    <mergeCell ref="A39:E39"/>
    <mergeCell ref="A40:E40"/>
    <mergeCell ref="A41:E41"/>
    <mergeCell ref="A43:E43"/>
    <mergeCell ref="A44:D44"/>
    <mergeCell ref="B45:D45"/>
    <mergeCell ref="A47:D47"/>
    <mergeCell ref="B48:D48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25" zoomScaleSheetLayoutView="100" workbookViewId="0">
      <selection activeCell="A30" sqref="A3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8" t="s">
        <v>11</v>
      </c>
      <c r="B1" s="78"/>
      <c r="C1" s="78"/>
      <c r="D1" s="78"/>
      <c r="E1" s="78"/>
    </row>
    <row r="2" spans="1:5" ht="36.75" customHeight="1" x14ac:dyDescent="0.25">
      <c r="A2" s="79" t="s">
        <v>12</v>
      </c>
      <c r="B2" s="80"/>
      <c r="C2" s="80"/>
      <c r="D2" s="80"/>
      <c r="E2" s="80"/>
    </row>
    <row r="3" spans="1:5" x14ac:dyDescent="0.25">
      <c r="A3" s="81" t="s">
        <v>101</v>
      </c>
      <c r="B3" s="81"/>
      <c r="C3" s="81"/>
      <c r="D3" s="81"/>
      <c r="E3" s="81"/>
    </row>
    <row r="4" spans="1:5" s="1" customFormat="1" ht="15.75" x14ac:dyDescent="0.25">
      <c r="A4" s="20" t="s">
        <v>13</v>
      </c>
      <c r="B4" s="4"/>
      <c r="C4" s="4"/>
      <c r="D4" s="27"/>
      <c r="E4" s="57" t="s">
        <v>102</v>
      </c>
    </row>
    <row r="5" spans="1:5" x14ac:dyDescent="0.25">
      <c r="A5" s="61"/>
      <c r="B5" s="4"/>
      <c r="C5" s="4"/>
      <c r="D5" s="4"/>
      <c r="E5" s="4"/>
    </row>
    <row r="6" spans="1:5" ht="15" customHeight="1" x14ac:dyDescent="0.25">
      <c r="A6" s="70" t="s">
        <v>0</v>
      </c>
      <c r="B6" s="70"/>
      <c r="C6" s="70"/>
      <c r="D6" s="70"/>
      <c r="E6" s="70"/>
    </row>
    <row r="7" spans="1:5" ht="17.25" customHeight="1" x14ac:dyDescent="0.25">
      <c r="A7" s="82" t="s">
        <v>37</v>
      </c>
      <c r="B7" s="82"/>
      <c r="C7" s="82"/>
      <c r="D7" s="82"/>
      <c r="E7" s="82"/>
    </row>
    <row r="8" spans="1:5" ht="17.25" customHeight="1" x14ac:dyDescent="0.25">
      <c r="A8" s="74" t="s">
        <v>1</v>
      </c>
      <c r="B8" s="74"/>
      <c r="C8" s="74"/>
      <c r="D8" s="74"/>
      <c r="E8" s="74"/>
    </row>
    <row r="9" spans="1:5" ht="14.25" customHeight="1" x14ac:dyDescent="0.25">
      <c r="A9" s="70" t="s">
        <v>52</v>
      </c>
      <c r="B9" s="70"/>
      <c r="C9" s="70"/>
      <c r="D9" s="70"/>
      <c r="E9" s="70"/>
    </row>
    <row r="10" spans="1:5" ht="22.5" customHeight="1" x14ac:dyDescent="0.25">
      <c r="A10" s="75" t="s">
        <v>14</v>
      </c>
      <c r="B10" s="76"/>
      <c r="C10" s="76"/>
      <c r="D10" s="76"/>
      <c r="E10" s="76"/>
    </row>
    <row r="11" spans="1:5" ht="34.5" customHeight="1" x14ac:dyDescent="0.25">
      <c r="A11" s="70" t="s">
        <v>48</v>
      </c>
      <c r="B11" s="70"/>
      <c r="C11" s="70"/>
      <c r="D11" s="70"/>
      <c r="E11" s="70"/>
    </row>
    <row r="12" spans="1:5" ht="18" customHeight="1" x14ac:dyDescent="0.25">
      <c r="A12" s="74" t="s">
        <v>15</v>
      </c>
      <c r="B12" s="77"/>
      <c r="C12" s="77"/>
      <c r="D12" s="77"/>
      <c r="E12" s="77"/>
    </row>
    <row r="13" spans="1:5" ht="15" customHeight="1" x14ac:dyDescent="0.25">
      <c r="A13" s="70" t="s">
        <v>24</v>
      </c>
      <c r="B13" s="70"/>
      <c r="C13" s="70"/>
      <c r="D13" s="70"/>
      <c r="E13" s="70"/>
    </row>
    <row r="14" spans="1:5" ht="15" customHeight="1" x14ac:dyDescent="0.25">
      <c r="A14" s="74" t="s">
        <v>2</v>
      </c>
      <c r="B14" s="77"/>
      <c r="C14" s="77"/>
      <c r="D14" s="77"/>
      <c r="E14" s="77"/>
    </row>
    <row r="15" spans="1:5" ht="18.75" customHeight="1" x14ac:dyDescent="0.25">
      <c r="A15" s="70" t="s">
        <v>50</v>
      </c>
      <c r="B15" s="70"/>
      <c r="C15" s="70"/>
      <c r="D15" s="70"/>
      <c r="E15" s="70"/>
    </row>
    <row r="16" spans="1:5" ht="20.25" customHeight="1" x14ac:dyDescent="0.25">
      <c r="A16" s="74" t="s">
        <v>16</v>
      </c>
      <c r="B16" s="77"/>
      <c r="C16" s="77"/>
      <c r="D16" s="77"/>
      <c r="E16" s="77"/>
    </row>
    <row r="17" spans="1:7" ht="36.75" customHeight="1" x14ac:dyDescent="0.25">
      <c r="A17" s="70" t="s">
        <v>17</v>
      </c>
      <c r="B17" s="70"/>
      <c r="C17" s="70"/>
      <c r="D17" s="70"/>
      <c r="E17" s="70"/>
    </row>
    <row r="18" spans="1:7" ht="69" customHeight="1" x14ac:dyDescent="0.25">
      <c r="A18" s="70" t="s">
        <v>49</v>
      </c>
      <c r="B18" s="70"/>
      <c r="C18" s="70"/>
      <c r="D18" s="70"/>
      <c r="E18" s="70"/>
    </row>
    <row r="19" spans="1:7" ht="35.25" customHeight="1" x14ac:dyDescent="0.25">
      <c r="A19" s="68" t="s">
        <v>38</v>
      </c>
      <c r="B19" s="68"/>
      <c r="C19" s="68"/>
      <c r="D19" s="68"/>
      <c r="E19" s="68"/>
    </row>
    <row r="20" spans="1:7" ht="19.5" customHeight="1" x14ac:dyDescent="0.25">
      <c r="A20" s="68"/>
      <c r="B20" s="68"/>
      <c r="C20" s="68"/>
      <c r="D20" s="68"/>
      <c r="E20" s="68"/>
      <c r="F20" s="2">
        <f>3382.2+270.7+563.4</f>
        <v>4216.2999999999993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8.75" x14ac:dyDescent="0.25">
      <c r="A22" s="19" t="s">
        <v>34</v>
      </c>
      <c r="B22" s="9" t="s">
        <v>35</v>
      </c>
      <c r="C22" s="3" t="s">
        <v>4</v>
      </c>
      <c r="D22" s="3">
        <v>12.96</v>
      </c>
      <c r="E22" s="8">
        <f>D22*F20*G20</f>
        <v>163929.74399999998</v>
      </c>
    </row>
    <row r="23" spans="1:7" ht="38.25" x14ac:dyDescent="0.25">
      <c r="A23" s="7" t="s">
        <v>22</v>
      </c>
      <c r="B23" s="9" t="s">
        <v>23</v>
      </c>
      <c r="C23" s="3" t="s">
        <v>4</v>
      </c>
      <c r="D23" s="3">
        <v>0</v>
      </c>
      <c r="E23" s="8">
        <v>0</v>
      </c>
    </row>
    <row r="24" spans="1:7" x14ac:dyDescent="0.25">
      <c r="A24" s="7" t="s">
        <v>36</v>
      </c>
      <c r="B24" s="9" t="s">
        <v>25</v>
      </c>
      <c r="C24" s="3" t="s">
        <v>4</v>
      </c>
      <c r="D24" s="3">
        <v>6.51</v>
      </c>
      <c r="E24" s="8">
        <f>D24*F20*G20</f>
        <v>82344.338999999978</v>
      </c>
    </row>
    <row r="25" spans="1:7" x14ac:dyDescent="0.25">
      <c r="A25" s="7" t="s">
        <v>44</v>
      </c>
      <c r="B25" s="9" t="s">
        <v>103</v>
      </c>
      <c r="C25" s="3" t="s">
        <v>28</v>
      </c>
      <c r="D25" s="3"/>
      <c r="E25" s="8">
        <v>7807.17</v>
      </c>
    </row>
    <row r="26" spans="1:7" x14ac:dyDescent="0.25">
      <c r="A26" s="7" t="s">
        <v>43</v>
      </c>
      <c r="B26" s="9" t="s">
        <v>103</v>
      </c>
      <c r="C26" s="3" t="s">
        <v>28</v>
      </c>
      <c r="D26" s="3"/>
      <c r="E26" s="8">
        <v>15161.79</v>
      </c>
    </row>
    <row r="27" spans="1:7" x14ac:dyDescent="0.25">
      <c r="A27" s="7" t="s">
        <v>42</v>
      </c>
      <c r="B27" s="9" t="s">
        <v>103</v>
      </c>
      <c r="C27" s="3" t="s">
        <v>28</v>
      </c>
      <c r="D27" s="3"/>
      <c r="E27" s="8">
        <v>5152.07</v>
      </c>
    </row>
    <row r="28" spans="1:7" x14ac:dyDescent="0.25">
      <c r="A28" s="7" t="s">
        <v>27</v>
      </c>
      <c r="B28" s="9" t="s">
        <v>103</v>
      </c>
      <c r="C28" s="3" t="s">
        <v>28</v>
      </c>
      <c r="D28" s="3"/>
      <c r="E28" s="8">
        <f>2125+1233.38</f>
        <v>3358.38</v>
      </c>
    </row>
    <row r="29" spans="1:7" x14ac:dyDescent="0.25">
      <c r="A29" s="7" t="s">
        <v>97</v>
      </c>
      <c r="B29" s="9" t="s">
        <v>103</v>
      </c>
      <c r="C29" s="3" t="s">
        <v>28</v>
      </c>
      <c r="D29" s="3"/>
      <c r="E29" s="8">
        <v>39.1</v>
      </c>
    </row>
    <row r="30" spans="1:7" ht="30" x14ac:dyDescent="0.25">
      <c r="A30" s="7" t="s">
        <v>104</v>
      </c>
      <c r="B30" s="9" t="s">
        <v>107</v>
      </c>
      <c r="C30" s="3" t="s">
        <v>28</v>
      </c>
      <c r="D30" s="3"/>
      <c r="E30" s="8">
        <v>58213</v>
      </c>
    </row>
    <row r="31" spans="1:7" s="53" customFormat="1" x14ac:dyDescent="0.25">
      <c r="A31" s="63" t="s">
        <v>105</v>
      </c>
      <c r="B31" s="64" t="s">
        <v>107</v>
      </c>
      <c r="C31" s="65" t="s">
        <v>53</v>
      </c>
      <c r="D31" s="65">
        <v>24</v>
      </c>
      <c r="E31" s="66">
        <f>D31*286.24</f>
        <v>6869.76</v>
      </c>
    </row>
    <row r="32" spans="1:7" x14ac:dyDescent="0.25">
      <c r="A32" s="23" t="s">
        <v>106</v>
      </c>
      <c r="B32" s="9" t="s">
        <v>108</v>
      </c>
      <c r="C32" s="3" t="s">
        <v>53</v>
      </c>
      <c r="D32" s="3">
        <v>8</v>
      </c>
      <c r="E32" s="66">
        <f>D32*286.24</f>
        <v>2289.92</v>
      </c>
    </row>
    <row r="33" spans="1:5" x14ac:dyDescent="0.25">
      <c r="A33" s="23"/>
      <c r="B33" s="9"/>
      <c r="C33" s="3"/>
      <c r="D33" s="3"/>
      <c r="E33" s="22"/>
    </row>
    <row r="34" spans="1:5" s="14" customFormat="1" ht="14.25" x14ac:dyDescent="0.2">
      <c r="A34" s="10" t="s">
        <v>26</v>
      </c>
      <c r="B34" s="11"/>
      <c r="C34" s="12"/>
      <c r="D34" s="12"/>
      <c r="E34" s="13">
        <f>SUM(E22:E33)</f>
        <v>345165.27299999993</v>
      </c>
    </row>
    <row r="36" spans="1:5" ht="34.5" customHeight="1" x14ac:dyDescent="0.25">
      <c r="A36" s="69" t="s">
        <v>109</v>
      </c>
      <c r="B36" s="69"/>
      <c r="C36" s="69"/>
      <c r="D36" s="69"/>
      <c r="E36" s="69"/>
    </row>
    <row r="37" spans="1:5" ht="32.25" customHeight="1" x14ac:dyDescent="0.25">
      <c r="A37" s="70" t="s">
        <v>21</v>
      </c>
      <c r="B37" s="70"/>
      <c r="C37" s="70"/>
      <c r="D37" s="70"/>
      <c r="E37" s="70"/>
    </row>
    <row r="38" spans="1:5" x14ac:dyDescent="0.25">
      <c r="A38" s="70" t="s">
        <v>20</v>
      </c>
      <c r="B38" s="70"/>
      <c r="C38" s="70"/>
      <c r="D38" s="70"/>
      <c r="E38" s="70"/>
    </row>
    <row r="39" spans="1:5" ht="33" customHeight="1" x14ac:dyDescent="0.25">
      <c r="A39" s="70" t="s">
        <v>29</v>
      </c>
      <c r="B39" s="70"/>
      <c r="C39" s="70"/>
      <c r="D39" s="70"/>
      <c r="E39" s="70"/>
    </row>
    <row r="40" spans="1:5" x14ac:dyDescent="0.25">
      <c r="A40" s="70" t="s">
        <v>18</v>
      </c>
      <c r="B40" s="70"/>
      <c r="C40" s="70"/>
      <c r="D40" s="70"/>
      <c r="E40" s="70"/>
    </row>
    <row r="41" spans="1:5" x14ac:dyDescent="0.25">
      <c r="A41" s="71" t="s">
        <v>5</v>
      </c>
      <c r="B41" s="71"/>
      <c r="C41" s="71"/>
      <c r="D41" s="71"/>
      <c r="E41" s="71"/>
    </row>
    <row r="42" spans="1:5" x14ac:dyDescent="0.25">
      <c r="A42" s="70" t="s">
        <v>18</v>
      </c>
      <c r="B42" s="70"/>
      <c r="C42" s="70"/>
      <c r="D42" s="70"/>
      <c r="E42" s="70"/>
    </row>
    <row r="43" spans="1:5" x14ac:dyDescent="0.25">
      <c r="A43" s="72" t="s">
        <v>51</v>
      </c>
      <c r="B43" s="72"/>
      <c r="C43" s="72"/>
      <c r="D43" s="72"/>
      <c r="E43" s="5"/>
    </row>
    <row r="44" spans="1:5" x14ac:dyDescent="0.25">
      <c r="B44" s="67" t="s">
        <v>19</v>
      </c>
      <c r="C44" s="67"/>
      <c r="D44" s="67"/>
      <c r="E44" s="6" t="s">
        <v>6</v>
      </c>
    </row>
    <row r="45" spans="1:5" x14ac:dyDescent="0.25">
      <c r="A45" s="60"/>
      <c r="B45" s="60"/>
      <c r="C45" s="60"/>
      <c r="D45" s="60"/>
      <c r="E45" s="60"/>
    </row>
    <row r="46" spans="1:5" x14ac:dyDescent="0.25">
      <c r="A46" s="73" t="s">
        <v>40</v>
      </c>
      <c r="B46" s="73"/>
      <c r="C46" s="73"/>
      <c r="D46" s="73"/>
      <c r="E46" s="5"/>
    </row>
    <row r="47" spans="1:5" x14ac:dyDescent="0.25">
      <c r="B47" s="67" t="s">
        <v>19</v>
      </c>
      <c r="C47" s="67"/>
      <c r="D47" s="67"/>
      <c r="E47" s="6" t="s">
        <v>6</v>
      </c>
    </row>
    <row r="49" spans="1:2" x14ac:dyDescent="0.25">
      <c r="A49" s="58" t="s">
        <v>92</v>
      </c>
    </row>
    <row r="50" spans="1:2" x14ac:dyDescent="0.25">
      <c r="A50" s="14" t="s">
        <v>30</v>
      </c>
    </row>
    <row r="51" spans="1:2" x14ac:dyDescent="0.25">
      <c r="A51" s="2" t="s">
        <v>33</v>
      </c>
      <c r="B51" s="15">
        <f>'3кв'!B57</f>
        <v>67152.733000000007</v>
      </c>
    </row>
    <row r="52" spans="1:2" x14ac:dyDescent="0.25">
      <c r="A52" s="2" t="s">
        <v>110</v>
      </c>
      <c r="B52" s="16"/>
    </row>
    <row r="53" spans="1:2" ht="30" x14ac:dyDescent="0.25">
      <c r="A53" s="59" t="s">
        <v>47</v>
      </c>
      <c r="B53" s="16">
        <v>308257.65000000002</v>
      </c>
    </row>
    <row r="54" spans="1:2" x14ac:dyDescent="0.25">
      <c r="A54" s="2" t="s">
        <v>41</v>
      </c>
      <c r="B54" s="16">
        <v>6593.64</v>
      </c>
    </row>
    <row r="55" spans="1:2" ht="30" x14ac:dyDescent="0.25">
      <c r="A55" s="59" t="s">
        <v>32</v>
      </c>
      <c r="B55" s="16">
        <f>E34</f>
        <v>345165.27299999993</v>
      </c>
    </row>
    <row r="56" spans="1:2" x14ac:dyDescent="0.25">
      <c r="A56" s="17" t="s">
        <v>31</v>
      </c>
      <c r="B56" s="18">
        <f>B51+B53+B54-B55</f>
        <v>36838.750000000116</v>
      </c>
    </row>
  </sheetData>
  <mergeCells count="29">
    <mergeCell ref="A42:E42"/>
    <mergeCell ref="A43:D43"/>
    <mergeCell ref="B44:D44"/>
    <mergeCell ref="A46:D46"/>
    <mergeCell ref="B47:D47"/>
    <mergeCell ref="A36:E36"/>
    <mergeCell ref="A37:E37"/>
    <mergeCell ref="A38:E38"/>
    <mergeCell ref="A39:E39"/>
    <mergeCell ref="A40:E40"/>
    <mergeCell ref="A41:E41"/>
    <mergeCell ref="A15:E15"/>
    <mergeCell ref="A16:E16"/>
    <mergeCell ref="A17:E17"/>
    <mergeCell ref="A18:E18"/>
    <mergeCell ref="A19:E19"/>
    <mergeCell ref="A20:E20"/>
    <mergeCell ref="A9:E9"/>
    <mergeCell ref="A10:E10"/>
    <mergeCell ref="A11:E11"/>
    <mergeCell ref="A12:E12"/>
    <mergeCell ref="A13:E13"/>
    <mergeCell ref="A14:E14"/>
    <mergeCell ref="A1:E1"/>
    <mergeCell ref="A2:E2"/>
    <mergeCell ref="A3:E3"/>
    <mergeCell ref="A6:E6"/>
    <mergeCell ref="A7:E7"/>
    <mergeCell ref="A8:E8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topLeftCell="A31" zoomScaleSheetLayoutView="100" workbookViewId="0">
      <selection activeCell="C48" sqref="C48"/>
    </sheetView>
  </sheetViews>
  <sheetFormatPr defaultRowHeight="15.75" x14ac:dyDescent="0.25"/>
  <cols>
    <col min="1" max="1" width="10.5703125" style="87" customWidth="1"/>
    <col min="2" max="2" width="63.5703125" style="87" customWidth="1"/>
    <col min="3" max="3" width="16.140625" style="87" customWidth="1"/>
    <col min="4" max="4" width="11.85546875" style="87" customWidth="1"/>
    <col min="5" max="5" width="14.7109375" style="87" customWidth="1"/>
    <col min="6" max="6" width="12.42578125" style="87" customWidth="1"/>
    <col min="7" max="7" width="12" style="87" customWidth="1"/>
    <col min="8" max="8" width="13.5703125" style="87" customWidth="1"/>
    <col min="9" max="16384" width="9.140625" style="87"/>
  </cols>
  <sheetData>
    <row r="1" spans="1:6" x14ac:dyDescent="0.25">
      <c r="A1" s="84" t="s">
        <v>54</v>
      </c>
      <c r="B1" s="84"/>
      <c r="C1" s="84"/>
      <c r="D1" s="29"/>
    </row>
    <row r="2" spans="1:6" x14ac:dyDescent="0.25">
      <c r="A2" s="85" t="s">
        <v>55</v>
      </c>
      <c r="B2" s="85"/>
      <c r="C2" s="85"/>
      <c r="D2" s="30"/>
    </row>
    <row r="3" spans="1:6" x14ac:dyDescent="0.25">
      <c r="A3" s="85" t="s">
        <v>111</v>
      </c>
      <c r="B3" s="85"/>
      <c r="C3" s="85"/>
      <c r="D3" s="30"/>
    </row>
    <row r="4" spans="1:6" x14ac:dyDescent="0.25">
      <c r="A4" s="84" t="s">
        <v>74</v>
      </c>
      <c r="B4" s="84"/>
      <c r="C4" s="84"/>
      <c r="D4" s="29"/>
    </row>
    <row r="5" spans="1:6" x14ac:dyDescent="0.25">
      <c r="A5" s="86"/>
      <c r="B5" s="86"/>
      <c r="C5" s="86"/>
      <c r="D5" s="1"/>
    </row>
    <row r="6" spans="1:6" x14ac:dyDescent="0.25">
      <c r="A6" s="30"/>
      <c r="B6" s="31" t="s">
        <v>56</v>
      </c>
      <c r="C6" s="88">
        <f>'1кв'!B49</f>
        <v>93634.98</v>
      </c>
      <c r="D6" s="32"/>
    </row>
    <row r="7" spans="1:6" x14ac:dyDescent="0.25">
      <c r="A7" s="33" t="s">
        <v>57</v>
      </c>
      <c r="B7" s="31" t="s">
        <v>112</v>
      </c>
      <c r="C7" s="88"/>
      <c r="D7" s="32"/>
    </row>
    <row r="8" spans="1:6" x14ac:dyDescent="0.25">
      <c r="A8" s="30"/>
      <c r="B8" s="38" t="s">
        <v>58</v>
      </c>
      <c r="C8" s="88"/>
      <c r="D8" s="32"/>
    </row>
    <row r="9" spans="1:6" x14ac:dyDescent="0.25">
      <c r="A9" s="30"/>
      <c r="B9" s="89" t="s">
        <v>114</v>
      </c>
      <c r="C9" s="88"/>
      <c r="D9" s="32"/>
    </row>
    <row r="10" spans="1:6" x14ac:dyDescent="0.25">
      <c r="A10" s="30"/>
      <c r="B10" s="89" t="s">
        <v>113</v>
      </c>
      <c r="C10" s="88"/>
      <c r="D10" s="32"/>
    </row>
    <row r="11" spans="1:6" x14ac:dyDescent="0.25">
      <c r="A11" s="30"/>
      <c r="B11" s="89" t="s">
        <v>115</v>
      </c>
      <c r="C11" s="88"/>
      <c r="D11" s="32"/>
    </row>
    <row r="12" spans="1:6" x14ac:dyDescent="0.25">
      <c r="B12" s="34" t="s">
        <v>59</v>
      </c>
      <c r="C12" s="90">
        <f>'1кв'!B51+'2кв'!B51+'3кв'!B54+'4кв'!B53</f>
        <v>1111113.8600000001</v>
      </c>
      <c r="D12" s="91"/>
      <c r="E12" s="92"/>
    </row>
    <row r="13" spans="1:6" x14ac:dyDescent="0.25">
      <c r="A13" s="30"/>
      <c r="B13" s="93" t="s">
        <v>41</v>
      </c>
      <c r="C13" s="90">
        <f>'1кв'!B52+'2кв'!B52+'3кв'!B55+'4кв'!B54</f>
        <v>19146.53</v>
      </c>
      <c r="D13" s="32"/>
    </row>
    <row r="14" spans="1:6" ht="31.5" x14ac:dyDescent="0.25">
      <c r="B14" s="89" t="s">
        <v>45</v>
      </c>
      <c r="C14" s="90">
        <f>'1кв'!B53+'2кв'!B53</f>
        <v>1800</v>
      </c>
      <c r="D14" s="91"/>
      <c r="F14" s="94"/>
    </row>
    <row r="15" spans="1:6" x14ac:dyDescent="0.25">
      <c r="A15" s="62"/>
      <c r="B15" s="34" t="s">
        <v>60</v>
      </c>
      <c r="C15" s="95">
        <f>SUM(C12:C14)</f>
        <v>1132060.3900000001</v>
      </c>
      <c r="D15" s="32"/>
    </row>
    <row r="16" spans="1:6" x14ac:dyDescent="0.25">
      <c r="A16" s="1"/>
      <c r="B16" s="83"/>
      <c r="C16" s="83"/>
      <c r="D16" s="35"/>
    </row>
    <row r="17" spans="1:5" x14ac:dyDescent="0.25">
      <c r="A17" s="36" t="s">
        <v>61</v>
      </c>
      <c r="B17" s="19" t="s">
        <v>62</v>
      </c>
      <c r="C17" s="90">
        <f>'1кв'!E22+'2кв'!E22+'3кв'!E22+'4кв'!E22</f>
        <v>596912.97599999991</v>
      </c>
      <c r="D17" s="35"/>
    </row>
    <row r="18" spans="1:5" x14ac:dyDescent="0.25">
      <c r="A18" s="36"/>
      <c r="B18" s="96" t="s">
        <v>63</v>
      </c>
      <c r="C18" s="90">
        <f>'1кв'!E23+'2кв'!E23+'3кв'!E23+'4кв'!E23</f>
        <v>0</v>
      </c>
      <c r="D18" s="35"/>
    </row>
    <row r="19" spans="1:5" x14ac:dyDescent="0.25">
      <c r="A19" s="36"/>
      <c r="B19" s="96" t="s">
        <v>36</v>
      </c>
      <c r="C19" s="90">
        <f>'1кв'!E24+'2кв'!E24+'3кв'!E24+'4кв'!E24</f>
        <v>301933.13399999996</v>
      </c>
      <c r="D19" s="35"/>
    </row>
    <row r="20" spans="1:5" x14ac:dyDescent="0.25">
      <c r="A20" s="36"/>
      <c r="B20" s="89" t="s">
        <v>66</v>
      </c>
      <c r="C20" s="90">
        <f>'1кв'!E25+'2кв'!E25+'3кв'!E25+'4кв'!E25</f>
        <v>52958.039999999994</v>
      </c>
      <c r="D20" s="35"/>
    </row>
    <row r="21" spans="1:5" x14ac:dyDescent="0.25">
      <c r="A21" s="36"/>
      <c r="B21" s="89" t="s">
        <v>65</v>
      </c>
      <c r="C21" s="90">
        <f>'1кв'!E26+'2кв'!E26+'3кв'!E26+'4кв'!E26</f>
        <v>50767.799999999996</v>
      </c>
      <c r="D21" s="35"/>
    </row>
    <row r="22" spans="1:5" x14ac:dyDescent="0.25">
      <c r="A22" s="36"/>
      <c r="B22" s="89" t="s">
        <v>64</v>
      </c>
      <c r="C22" s="90">
        <f>'1кв'!E27+'2кв'!E27+'3кв'!E27+'4кв'!E27</f>
        <v>34345.770000000004</v>
      </c>
      <c r="D22" s="35"/>
    </row>
    <row r="23" spans="1:5" x14ac:dyDescent="0.25">
      <c r="A23" s="1"/>
      <c r="B23" s="89" t="s">
        <v>27</v>
      </c>
      <c r="C23" s="90">
        <f>'1кв'!E28+'2кв'!E28+'3кв'!E28+'4кв'!E28</f>
        <v>8140.6600000000008</v>
      </c>
      <c r="D23" s="35"/>
      <c r="E23" s="92"/>
    </row>
    <row r="24" spans="1:5" x14ac:dyDescent="0.25">
      <c r="A24" s="1"/>
      <c r="B24" s="101" t="s">
        <v>97</v>
      </c>
      <c r="C24" s="90">
        <f>'3кв'!E29+'4кв'!E29</f>
        <v>117.28999999999999</v>
      </c>
      <c r="D24" s="35"/>
      <c r="E24" s="92"/>
    </row>
    <row r="25" spans="1:5" x14ac:dyDescent="0.25">
      <c r="A25" s="36"/>
      <c r="B25" s="37" t="s">
        <v>117</v>
      </c>
      <c r="C25" s="90">
        <f>'1кв'!E30+'2кв'!E30+'3кв'!E33+'4кв'!E31+'4кв'!E32</f>
        <v>25182.6</v>
      </c>
      <c r="D25" s="35"/>
    </row>
    <row r="26" spans="1:5" ht="31.5" x14ac:dyDescent="0.25">
      <c r="A26" s="36"/>
      <c r="B26" s="100" t="s">
        <v>79</v>
      </c>
      <c r="C26" s="90">
        <f>'1кв'!E29</f>
        <v>2718</v>
      </c>
      <c r="D26" s="35"/>
    </row>
    <row r="27" spans="1:5" x14ac:dyDescent="0.25">
      <c r="A27" s="36"/>
      <c r="B27" s="38" t="s">
        <v>67</v>
      </c>
      <c r="C27" s="90">
        <f>SUM(C28:C34)</f>
        <v>115780.35</v>
      </c>
      <c r="D27" s="35"/>
    </row>
    <row r="28" spans="1:5" x14ac:dyDescent="0.25">
      <c r="A28" s="36"/>
      <c r="B28" s="38" t="s">
        <v>58</v>
      </c>
      <c r="C28" s="90"/>
      <c r="D28" s="35"/>
    </row>
    <row r="29" spans="1:5" x14ac:dyDescent="0.25">
      <c r="A29" s="36"/>
      <c r="B29" s="38" t="s">
        <v>118</v>
      </c>
      <c r="C29" s="90">
        <f>'2кв'!E29</f>
        <v>33762.839999999997</v>
      </c>
      <c r="D29" s="35"/>
    </row>
    <row r="30" spans="1:5" x14ac:dyDescent="0.25">
      <c r="A30" s="36" t="s">
        <v>18</v>
      </c>
      <c r="B30" s="38" t="s">
        <v>119</v>
      </c>
      <c r="C30" s="90">
        <f>'3кв'!E30</f>
        <v>1020</v>
      </c>
      <c r="D30" s="35"/>
    </row>
    <row r="31" spans="1:5" x14ac:dyDescent="0.25">
      <c r="A31" s="36"/>
      <c r="B31" s="38" t="s">
        <v>120</v>
      </c>
      <c r="C31" s="90">
        <f>'3кв'!E31</f>
        <v>11973.32</v>
      </c>
      <c r="D31" s="35"/>
    </row>
    <row r="32" spans="1:5" x14ac:dyDescent="0.25">
      <c r="A32" s="36"/>
      <c r="B32" s="97" t="s">
        <v>121</v>
      </c>
      <c r="C32" s="90">
        <f>'3кв'!E32</f>
        <v>10811.19</v>
      </c>
      <c r="D32" s="35"/>
    </row>
    <row r="33" spans="1:5" x14ac:dyDescent="0.25">
      <c r="A33" s="36"/>
      <c r="B33" s="97" t="s">
        <v>122</v>
      </c>
      <c r="C33" s="90">
        <f>'4кв'!E30</f>
        <v>58213</v>
      </c>
      <c r="D33" s="35"/>
    </row>
    <row r="34" spans="1:5" x14ac:dyDescent="0.25">
      <c r="A34" s="36"/>
      <c r="B34" s="97"/>
      <c r="C34" s="90"/>
      <c r="D34" s="35"/>
    </row>
    <row r="35" spans="1:5" x14ac:dyDescent="0.25">
      <c r="A35" s="1"/>
      <c r="B35" s="39" t="s">
        <v>68</v>
      </c>
      <c r="C35" s="98">
        <f>SUM(C17:C27)</f>
        <v>1188856.6200000001</v>
      </c>
      <c r="D35" s="35"/>
      <c r="E35" s="92"/>
    </row>
    <row r="36" spans="1:5" x14ac:dyDescent="0.25">
      <c r="A36" s="1"/>
      <c r="B36" s="39" t="s">
        <v>116</v>
      </c>
      <c r="C36" s="99">
        <f>C6+C15-C35</f>
        <v>36838.75</v>
      </c>
      <c r="D36" s="35">
        <f>C36-'4кв'!B56</f>
        <v>-1.1641532182693481E-10</v>
      </c>
    </row>
    <row r="37" spans="1:5" x14ac:dyDescent="0.25">
      <c r="A37" s="1"/>
      <c r="B37" s="33"/>
      <c r="C37" s="33"/>
      <c r="D37" s="35"/>
    </row>
    <row r="38" spans="1:5" x14ac:dyDescent="0.25">
      <c r="A38" s="1"/>
      <c r="B38" s="40" t="s">
        <v>69</v>
      </c>
      <c r="C38" s="40"/>
      <c r="D38" s="35"/>
    </row>
    <row r="39" spans="1:5" x14ac:dyDescent="0.25">
      <c r="A39" s="1"/>
      <c r="B39" s="40" t="s">
        <v>70</v>
      </c>
      <c r="C39" s="41">
        <v>93514.81</v>
      </c>
      <c r="D39" s="35"/>
    </row>
    <row r="40" spans="1:5" x14ac:dyDescent="0.25">
      <c r="A40" s="1"/>
      <c r="B40" s="42" t="s">
        <v>123</v>
      </c>
      <c r="C40" s="43">
        <v>100703.8</v>
      </c>
      <c r="D40" s="35"/>
    </row>
    <row r="41" spans="1:5" x14ac:dyDescent="0.25">
      <c r="A41" s="1"/>
      <c r="B41" s="40" t="s">
        <v>71</v>
      </c>
      <c r="C41" s="44">
        <f>C40-C39</f>
        <v>7188.9900000000052</v>
      </c>
      <c r="D41" s="35"/>
    </row>
    <row r="42" spans="1:5" x14ac:dyDescent="0.25">
      <c r="A42" s="1"/>
      <c r="B42" s="33"/>
      <c r="C42" s="33"/>
      <c r="D42" s="35"/>
    </row>
    <row r="43" spans="1:5" x14ac:dyDescent="0.25">
      <c r="A43" s="1" t="s">
        <v>72</v>
      </c>
      <c r="B43" s="33" t="s">
        <v>124</v>
      </c>
      <c r="C43" s="33"/>
      <c r="D43" s="35"/>
    </row>
    <row r="44" spans="1:5" x14ac:dyDescent="0.25">
      <c r="A44" s="1"/>
      <c r="B44" s="33" t="s">
        <v>125</v>
      </c>
      <c r="C44" s="33"/>
      <c r="D44" s="35"/>
    </row>
    <row r="45" spans="1:5" x14ac:dyDescent="0.25">
      <c r="A45" s="1"/>
      <c r="B45" s="33" t="s">
        <v>126</v>
      </c>
      <c r="C45" s="33"/>
      <c r="D45" s="35"/>
    </row>
    <row r="46" spans="1:5" x14ac:dyDescent="0.25">
      <c r="A46" s="1"/>
      <c r="B46" s="33"/>
      <c r="C46" s="33"/>
      <c r="D46" s="35"/>
    </row>
    <row r="47" spans="1:5" x14ac:dyDescent="0.25">
      <c r="A47" s="1"/>
      <c r="B47" s="33"/>
      <c r="C47" s="33"/>
      <c r="D47" s="35"/>
    </row>
    <row r="48" spans="1:5" x14ac:dyDescent="0.25">
      <c r="A48" s="1"/>
      <c r="B48" s="33" t="s">
        <v>73</v>
      </c>
      <c r="C48" s="33"/>
      <c r="D48" s="35"/>
    </row>
    <row r="49" spans="1:4" x14ac:dyDescent="0.25">
      <c r="A49" s="1"/>
      <c r="B49" s="33"/>
      <c r="C49" s="33"/>
      <c r="D49" s="35"/>
    </row>
    <row r="50" spans="1:4" x14ac:dyDescent="0.25">
      <c r="A50" s="1"/>
      <c r="B50" s="33"/>
      <c r="C50" s="33"/>
      <c r="D50" s="35"/>
    </row>
  </sheetData>
  <mergeCells count="6">
    <mergeCell ref="B16:C16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2025-02-26T07:11:10Z</dcterms:modified>
</cp:coreProperties>
</file>